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Web-сайт\Отчеты\2018\xlsx\"/>
    </mc:Choice>
  </mc:AlternateContent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E42" i="15" s="1"/>
  <c r="F14" i="15"/>
  <c r="F42" i="15" s="1"/>
  <c r="G14" i="15"/>
  <c r="H14" i="15"/>
  <c r="H42" i="15" s="1"/>
  <c r="D9" i="22" s="1"/>
  <c r="I14" i="15"/>
  <c r="J14" i="15"/>
  <c r="D4" i="22" s="1"/>
  <c r="K14" i="15"/>
  <c r="K42" i="15" s="1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 s="1"/>
  <c r="F41" i="15"/>
  <c r="G41" i="15"/>
  <c r="G42" i="15" s="1"/>
  <c r="H41" i="15"/>
  <c r="I41" i="15"/>
  <c r="I42" i="15" s="1"/>
  <c r="J41" i="15"/>
  <c r="D7" i="22"/>
  <c r="K41" i="15"/>
  <c r="J42" i="15"/>
  <c r="D3" i="22" s="1"/>
  <c r="D8" i="22" l="1"/>
  <c r="L42" i="15"/>
  <c r="D10" i="22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<sst xmlns="http://schemas.openxmlformats.org/spreadsheetml/2006/main" count="269" uniqueCount="200">
  <si>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</si>
  <si>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</si>
  <si>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</si>
  <si>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</si>
  <si>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</si>
  <si>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</si>
  <si>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</si>
  <si>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</si>
  <si>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</si>
  <si>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</si>
  <si>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</si>
  <si>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</si>
  <si>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</si>
  <si>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</si>
  <si>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</si>
  <si>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</si>
  <si>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</si>
  <si>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</si>
  <si>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</si>
  <si>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</si>
  <si>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</si>
  <si>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</si>
  <si>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</si>
  <si>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</si>
  <si>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</si>
  <si>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</si>
  <si>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</si>
  <si>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</si>
  <si>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</si>
  <si>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</si>
  <si>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</si>
  <si>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</si>
  <si>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</si>
  <si>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</si>
  <si>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</si>
  <si>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</si>
  <si>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</si>
  <si>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</si>
  <si>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</si>
  <si>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</si>
  <si>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</si>
  <si>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</si>
  <si>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</si>
  <si>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</si>
  <si>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</si>
  <si>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</si>
  <si>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</si>
  <si>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</si>
  <si>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</si>
  <si>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</si>
  <si>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</si>
  <si>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</si>
  <si>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</si>
  <si>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</si>
  <si>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</si>
  <si>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</si>
  <si>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</si>
  <si>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</si>
  <si>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</si>
  <si>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</si>
  <si>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</si>
  <si>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</si>
  <si>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</si>
  <si>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</si>
  <si>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</si>
  <si>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</si>
  <si>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</si>
  <si>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</si>
  <si>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</si>
  <si>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</si>
  <si>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</si>
  <si>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</si>
  <si>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</si>
  <si>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</si>
  <si>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</si>
  <si>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</si>
  <si>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</si>
  <si>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</si>
  <si>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</si>
  <si>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</si>
  <si>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</si>
  <si>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</si>
  <si>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</si>
  <si>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</si>
  <si>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</si>
  <si>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</si>
  <si>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</si>
  <si>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</si>
  <si>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</si>
  <si>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</si>
  <si>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</si>
  <si>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</si>
  <si>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</si>
  <si>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</si>
  <si>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</si>
  <si>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</si>
  <si>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</si>
  <si>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</si>
  <si>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</si>
  <si>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</si>
  <si>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</si>
  <si>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</si>
  <si>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</si>
  <si>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</si>
  <si>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</si>
  <si>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</si>
  <si>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</si>
  <si>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</si>
  <si>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</si>
  <si>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</si>
  <si>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</si>
  <si>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</si>
  <si>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</si>
  <si>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</si>
  <si>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</si>
  <si>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</si>
  <si>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</si>
  <si>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</si>
  <si>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</si>
  <si>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</si>
  <si>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</si>
  <si>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</si>
  <si>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</si>
  <si>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</si>
  <si>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</si>
  <si>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</si>
  <si>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</si>
  <si>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</si>
  <si>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</si>
  <si>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</si>
  <si>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</si>
  <si>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</si>
  <si>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</si>
  <si>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</si>
  <si>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</si>
  <si>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</si>
  <si>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</si>
  <si>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</si>
  <si>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</si>
  <si>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</si>
  <si>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</si>
  <si>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</si>
  <si>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</si>
  <si>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</si>
  <si>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</si>
  <si>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</si>
  <si>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</si>
  <si>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</si>
  <si>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</si>
  <si>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</si>
  <si>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</si>
  <si>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</si>
  <si>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</si>
  <si>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</si>
  <si>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</si>
  <si>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</si>
  <si>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</si>
  <si>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</si>
  <si>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</si>
  <si>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</si>
  <si>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</si>
  <si>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</si>
  <si>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</si>
  <si>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</si>
  <si>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</si>
  <si>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</si>
  <si>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</si>
  <si>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</si>
  <si>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</si>
  <si>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</si>
  <si>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</si>
  <si>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</si>
  <si>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</si>
  <si>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</si>
  <si>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</si>
  <si>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</si>
  <si>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</si>
  <si>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</si>
  <si>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</si>
  <si>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</si>
  <si>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</si>
  <si>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</si>
  <si>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</si>
  <si>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</si>
  <si>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</si>
  <si>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</si>
  <si>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</si>
  <si>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</si>
  <si>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</si>
  <si>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</si>
  <si>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</si>
  <si>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Новоодеський районний суд Миколаївської області</t>
  </si>
  <si>
    <t>56600.м. Нова Одеса.вул. Центральна 190</t>
  </si>
  <si>
    <t>Доручення судів України / іноземних судів</t>
  </si>
  <si>
    <t xml:space="preserve">Розглянуто справ судом присяжних </t>
  </si>
  <si>
    <t>В.О. Баранкевич</t>
  </si>
  <si>
    <t>О.М. Міріченко</t>
  </si>
  <si>
    <t>(5167)2-13-62</t>
  </si>
  <si>
    <t>inbox@no.mk.court.gov.ua</t>
  </si>
  <si>
    <t>16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</si>
</sst>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&amp;C&amp;L6444B711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173</v>
      </c>
      <c r="F6" s="90">
        <v>117</v>
      </c>
      <c r="G6" s="90">
        <v>2</v>
      </c>
      <c r="H6" s="90">
        <v>91</v>
      </c>
      <c r="I6" s="90" t="s">
        <v>180</v>
      </c>
      <c r="J6" s="90">
        <v>82</v>
      </c>
      <c r="K6" s="91">
        <v>21</v>
      </c>
      <c r="L6" s="101">
        <f t="shared" ref="L6:L42" si="0">E6-F6</f>
        <v>56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557</v>
      </c>
      <c r="F7" s="90">
        <v>546</v>
      </c>
      <c r="G7" s="90"/>
      <c r="H7" s="90">
        <v>545</v>
      </c>
      <c r="I7" s="90">
        <v>479</v>
      </c>
      <c r="J7" s="90">
        <v>12</v>
      </c>
      <c r="K7" s="91"/>
      <c r="L7" s="101">
        <f t="shared" si="0"/>
        <v>11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78</v>
      </c>
      <c r="F9" s="90">
        <v>64</v>
      </c>
      <c r="G9" s="90"/>
      <c r="H9" s="90">
        <v>68</v>
      </c>
      <c r="I9" s="90">
        <v>56</v>
      </c>
      <c r="J9" s="90">
        <v>10</v>
      </c>
      <c r="K9" s="91"/>
      <c r="L9" s="101">
        <f t="shared" si="0"/>
        <v>14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3</v>
      </c>
      <c r="F12" s="90"/>
      <c r="G12" s="90"/>
      <c r="H12" s="90"/>
      <c r="I12" s="90"/>
      <c r="J12" s="90">
        <v>3</v>
      </c>
      <c r="K12" s="91"/>
      <c r="L12" s="101">
        <f t="shared" si="0"/>
        <v>3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811</v>
      </c>
      <c r="F14" s="105">
        <f t="shared" si="1"/>
        <v>727</v>
      </c>
      <c r="G14" s="105">
        <f t="shared" si="1"/>
        <v>2</v>
      </c>
      <c r="H14" s="105">
        <f t="shared" si="1"/>
        <v>704</v>
      </c>
      <c r="I14" s="105">
        <f t="shared" si="1"/>
        <v>535</v>
      </c>
      <c r="J14" s="105">
        <f t="shared" si="1"/>
        <v>107</v>
      </c>
      <c r="K14" s="105">
        <f t="shared" si="1"/>
        <v>21</v>
      </c>
      <c r="L14" s="101">
        <f t="shared" si="0"/>
        <v>84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34</v>
      </c>
      <c r="F15" s="92">
        <v>34</v>
      </c>
      <c r="G15" s="92">
        <v>2</v>
      </c>
      <c r="H15" s="92">
        <v>33</v>
      </c>
      <c r="I15" s="92">
        <v>24</v>
      </c>
      <c r="J15" s="92">
        <v>1</v>
      </c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33</v>
      </c>
      <c r="F16" s="92">
        <v>24</v>
      </c>
      <c r="G16" s="92">
        <v>2</v>
      </c>
      <c r="H16" s="92">
        <v>30</v>
      </c>
      <c r="I16" s="92">
        <v>18</v>
      </c>
      <c r="J16" s="92">
        <v>3</v>
      </c>
      <c r="K16" s="91"/>
      <c r="L16" s="101">
        <f t="shared" si="0"/>
        <v>9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43</v>
      </c>
      <c r="F22" s="91">
        <v>34</v>
      </c>
      <c r="G22" s="91">
        <v>2</v>
      </c>
      <c r="H22" s="91">
        <v>39</v>
      </c>
      <c r="I22" s="91">
        <v>18</v>
      </c>
      <c r="J22" s="91">
        <v>4</v>
      </c>
      <c r="K22" s="91"/>
      <c r="L22" s="101">
        <f t="shared" si="0"/>
        <v>9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134</v>
      </c>
      <c r="F23" s="91">
        <v>130</v>
      </c>
      <c r="G23" s="91"/>
      <c r="H23" s="91">
        <v>130</v>
      </c>
      <c r="I23" s="91">
        <v>102</v>
      </c>
      <c r="J23" s="91">
        <v>4</v>
      </c>
      <c r="K23" s="91"/>
      <c r="L23" s="101">
        <f t="shared" si="0"/>
        <v>4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613</v>
      </c>
      <c r="F25" s="91">
        <v>591</v>
      </c>
      <c r="G25" s="91"/>
      <c r="H25" s="91">
        <v>595</v>
      </c>
      <c r="I25" s="91">
        <v>535</v>
      </c>
      <c r="J25" s="91">
        <v>18</v>
      </c>
      <c r="K25" s="91"/>
      <c r="L25" s="101">
        <f t="shared" si="0"/>
        <v>22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707</v>
      </c>
      <c r="F26" s="91">
        <v>538</v>
      </c>
      <c r="G26" s="91"/>
      <c r="H26" s="91">
        <v>482</v>
      </c>
      <c r="I26" s="91">
        <v>389</v>
      </c>
      <c r="J26" s="91">
        <v>225</v>
      </c>
      <c r="K26" s="91">
        <v>11</v>
      </c>
      <c r="L26" s="101">
        <f t="shared" si="0"/>
        <v>169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53</v>
      </c>
      <c r="F27" s="91">
        <v>51</v>
      </c>
      <c r="G27" s="91">
        <v>2</v>
      </c>
      <c r="H27" s="91">
        <v>50</v>
      </c>
      <c r="I27" s="91">
        <v>42</v>
      </c>
      <c r="J27" s="91">
        <v>3</v>
      </c>
      <c r="K27" s="91"/>
      <c r="L27" s="101">
        <f t="shared" si="0"/>
        <v>2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51</v>
      </c>
      <c r="F28" s="91">
        <v>42</v>
      </c>
      <c r="G28" s="91">
        <v>2</v>
      </c>
      <c r="H28" s="91">
        <v>36</v>
      </c>
      <c r="I28" s="91">
        <v>33</v>
      </c>
      <c r="J28" s="91">
        <v>15</v>
      </c>
      <c r="K28" s="91"/>
      <c r="L28" s="101">
        <f t="shared" si="0"/>
        <v>9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6</v>
      </c>
      <c r="F29" s="91">
        <v>5</v>
      </c>
      <c r="G29" s="91"/>
      <c r="H29" s="91">
        <v>6</v>
      </c>
      <c r="I29" s="91">
        <v>5</v>
      </c>
      <c r="J29" s="91"/>
      <c r="K29" s="91"/>
      <c r="L29" s="101">
        <f t="shared" si="0"/>
        <v>1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/>
      <c r="H30" s="91">
        <v>2</v>
      </c>
      <c r="I30" s="91">
        <v>1</v>
      </c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15</v>
      </c>
      <c r="F32" s="91">
        <v>8</v>
      </c>
      <c r="G32" s="91"/>
      <c r="H32" s="91">
        <v>14</v>
      </c>
      <c r="I32" s="91">
        <v>9</v>
      </c>
      <c r="J32" s="91">
        <v>1</v>
      </c>
      <c r="K32" s="91"/>
      <c r="L32" s="101">
        <f t="shared" si="0"/>
        <v>7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73</v>
      </c>
      <c r="F33" s="91">
        <v>57</v>
      </c>
      <c r="G33" s="91"/>
      <c r="H33" s="91">
        <v>72</v>
      </c>
      <c r="I33" s="91">
        <v>48</v>
      </c>
      <c r="J33" s="91">
        <v>1</v>
      </c>
      <c r="K33" s="91"/>
      <c r="L33" s="101">
        <f t="shared" si="0"/>
        <v>16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1079</v>
      </c>
      <c r="F37" s="91">
        <v>868</v>
      </c>
      <c r="G37" s="91">
        <v>2</v>
      </c>
      <c r="H37" s="91">
        <v>812</v>
      </c>
      <c r="I37" s="91">
        <v>588</v>
      </c>
      <c r="J37" s="91">
        <v>267</v>
      </c>
      <c r="K37" s="91">
        <v>11</v>
      </c>
      <c r="L37" s="101">
        <f t="shared" si="0"/>
        <v>211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907</v>
      </c>
      <c r="F38" s="91">
        <v>856</v>
      </c>
      <c r="G38" s="91"/>
      <c r="H38" s="91">
        <v>820</v>
      </c>
      <c r="I38" s="91" t="s">
        <v>180</v>
      </c>
      <c r="J38" s="91">
        <v>87</v>
      </c>
      <c r="K38" s="91">
        <v>1</v>
      </c>
      <c r="L38" s="101">
        <f t="shared" si="0"/>
        <v>51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8</v>
      </c>
      <c r="F40" s="91">
        <v>4</v>
      </c>
      <c r="G40" s="91"/>
      <c r="H40" s="91">
        <v>3</v>
      </c>
      <c r="I40" s="91">
        <v>2</v>
      </c>
      <c r="J40" s="91">
        <v>5</v>
      </c>
      <c r="K40" s="91">
        <v>3</v>
      </c>
      <c r="L40" s="101">
        <f t="shared" si="0"/>
        <v>4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915</v>
      </c>
      <c r="F41" s="91">
        <f t="shared" ref="F41:K41" si="2">F38+F40</f>
        <v>860</v>
      </c>
      <c r="G41" s="91">
        <f t="shared" si="2"/>
        <v>0</v>
      </c>
      <c r="H41" s="91">
        <f t="shared" si="2"/>
        <v>823</v>
      </c>
      <c r="I41" s="91">
        <f>I40</f>
        <v>2</v>
      </c>
      <c r="J41" s="91">
        <f t="shared" si="2"/>
        <v>92</v>
      </c>
      <c r="K41" s="91">
        <f t="shared" si="2"/>
        <v>4</v>
      </c>
      <c r="L41" s="101">
        <f t="shared" si="0"/>
        <v>55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2848</v>
      </c>
      <c r="F42" s="91">
        <f t="shared" ref="F42:K42" si="3">F14+F22+F37+F41</f>
        <v>2489</v>
      </c>
      <c r="G42" s="91">
        <f t="shared" si="3"/>
        <v>6</v>
      </c>
      <c r="H42" s="91">
        <f t="shared" si="3"/>
        <v>2378</v>
      </c>
      <c r="I42" s="91">
        <f t="shared" si="3"/>
        <v>1143</v>
      </c>
      <c r="J42" s="91">
        <f t="shared" si="3"/>
        <v>470</v>
      </c>
      <c r="K42" s="91">
        <f t="shared" si="3"/>
        <v>36</v>
      </c>
      <c r="L42" s="101">
        <f t="shared" si="0"/>
        <v>359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Новоодеський районний суд Миколаївської області, 
Початок періоду: 01.01.2018, Кінець періоду: 31.12.2018&amp;L6444B711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9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8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76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15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15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6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18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219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>
        <v>1</v>
      </c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23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87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4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266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1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94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67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67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25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>
        <v>4</v>
      </c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Новоодеський районний суд Миколаївської області, 
Початок періоду: 01.01.2018, Кінець періоду: 31.12.2018&amp;L6444B711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91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56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28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24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6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4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229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8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20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43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14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191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695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384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190554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/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8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187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39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378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1502809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91766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639</v>
      </c>
      <c r="F58" s="96">
        <v>54</v>
      </c>
      <c r="G58" s="96">
        <v>10</v>
      </c>
      <c r="H58" s="96">
        <v>1</v>
      </c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22</v>
      </c>
      <c r="F59" s="96">
        <v>14</v>
      </c>
      <c r="G59" s="96">
        <v>3</v>
      </c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526</v>
      </c>
      <c r="F60" s="96">
        <v>264</v>
      </c>
      <c r="G60" s="96">
        <v>17</v>
      </c>
      <c r="H60" s="96">
        <v>5</v>
      </c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777</v>
      </c>
      <c r="F61" s="96">
        <v>46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Новоодеський районний суд Миколаївської області, 
Початок періоду: 01.01.2018, Кінець періоду: 31.12.2018&amp;L6444B711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7.6595744680851063E-2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0.19626168224299065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4.1198501872659173E-2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4.3478260869565216E-2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0.95540377661711529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1189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1424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55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29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109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96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36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197</v>
      </c>
      <c r="D24" s="303"/>
    </row>
    <row r="25" spans="1:4" x14ac:dyDescent="0.2">
      <c r="A25" s="68" t="s">
        <v>108</v>
      </c>
      <c r="B25" s="89"/>
      <c r="C25" s="303" t="s">
        <v>198</v>
      </c>
      <c r="D25" s="303"/>
    </row>
    <row r="26" spans="1:4" ht="15.75" customHeight="1" x14ac:dyDescent="0.2"/>
    <row r="27" spans="1:4" ht="12.75" customHeight="1" x14ac:dyDescent="0.2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Новоодеський районний суд Миколаївської області, 
Початок періоду: 01.01.2018, Кінець періоду: 31.12.2018&amp;L6444B711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2019-04-09T10:37:34Z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6444B711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